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6032DB2C-25E2-4522-817E-026664E9835B}" xr6:coauthVersionLast="47" xr6:coauthVersionMax="47" xr10:uidLastSave="{00000000-0000-0000-0000-000000000000}"/>
  <bookViews>
    <workbookView xWindow="-120" yWindow="-120" windowWidth="29040" windowHeight="15720" xr2:uid="{55C9E389-79A7-4317-A3DB-0DC94590B0E8}"/>
  </bookViews>
  <sheets>
    <sheet name="Feiertage D" sheetId="1" r:id="rId1"/>
    <sheet name="Terminkalender" sheetId="2" r:id="rId2"/>
  </sheets>
  <definedNames>
    <definedName name="JahrAktuell">'Feiertage D'!$A$1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1" i="2" s="1"/>
  <c r="D21" i="1"/>
  <c r="D9" i="1"/>
  <c r="D23" i="1"/>
  <c r="D15" i="1"/>
  <c r="D11" i="1"/>
  <c r="D19" i="1"/>
  <c r="D6" i="1"/>
  <c r="D16" i="1"/>
  <c r="D12" i="1"/>
  <c r="D18" i="1"/>
  <c r="D20" i="1"/>
  <c r="D10" i="1"/>
  <c r="D22" i="1"/>
  <c r="D8" i="1"/>
  <c r="D13" i="1"/>
  <c r="D14" i="1"/>
  <c r="D5" i="1"/>
  <c r="D4" i="1"/>
  <c r="D17" i="1"/>
  <c r="D7" i="1"/>
  <c r="A16" i="1" l="1"/>
  <c r="B16" i="1" s="1"/>
  <c r="A18" i="1"/>
  <c r="A19" i="1"/>
  <c r="B19" i="1" s="1"/>
  <c r="A20" i="1"/>
  <c r="B20" i="1" s="1"/>
  <c r="A22" i="1"/>
  <c r="A23" i="1"/>
  <c r="A15" i="1"/>
  <c r="B15" i="1" s="1"/>
  <c r="A4" i="1"/>
  <c r="A6" i="1"/>
  <c r="A8" i="1"/>
  <c r="A17" i="1"/>
  <c r="A10" i="1"/>
  <c r="A5" i="1"/>
  <c r="B5" i="1" s="1"/>
  <c r="A21" i="1"/>
  <c r="B21" i="1" s="1"/>
  <c r="A2" i="2"/>
  <c r="A5" i="2" s="1"/>
  <c r="B5" i="2" s="1"/>
  <c r="A20" i="2" l="1"/>
  <c r="A15" i="2"/>
  <c r="A23" i="2"/>
  <c r="A29" i="2"/>
  <c r="A26" i="2"/>
  <c r="A34" i="2"/>
  <c r="A6" i="2"/>
  <c r="A31" i="2"/>
  <c r="A9" i="2"/>
  <c r="A21" i="2"/>
  <c r="A14" i="2"/>
  <c r="A28" i="2"/>
  <c r="A17" i="2"/>
  <c r="A11" i="2"/>
  <c r="A22" i="2"/>
  <c r="A8" i="2"/>
  <c r="A25" i="2"/>
  <c r="A19" i="2"/>
  <c r="A30" i="2"/>
  <c r="A16" i="2"/>
  <c r="A33" i="2"/>
  <c r="A27" i="2"/>
  <c r="A13" i="2"/>
  <c r="A24" i="2"/>
  <c r="A10" i="2"/>
  <c r="B10" i="2" s="1"/>
  <c r="A35" i="2"/>
  <c r="A7" i="2"/>
  <c r="A32" i="2"/>
  <c r="A18" i="2"/>
  <c r="A12" i="2"/>
  <c r="A11" i="1"/>
  <c r="B11" i="1" s="1"/>
  <c r="A7" i="1"/>
  <c r="A14" i="1"/>
  <c r="B14" i="1" s="1"/>
  <c r="A13" i="1"/>
  <c r="A9" i="1"/>
  <c r="A12" i="1"/>
  <c r="B24" i="2" l="1"/>
  <c r="B8" i="2"/>
  <c r="B22" i="2"/>
  <c r="B6" i="2"/>
  <c r="B12" i="2"/>
  <c r="B27" i="2"/>
  <c r="B11" i="2"/>
  <c r="B34" i="2"/>
  <c r="B13" i="2"/>
  <c r="B33" i="2"/>
  <c r="B32" i="2"/>
  <c r="B16" i="2"/>
  <c r="B28" i="2"/>
  <c r="B29" i="2"/>
  <c r="B26" i="2"/>
  <c r="B7" i="2"/>
  <c r="B30" i="2"/>
  <c r="B14" i="2"/>
  <c r="B23" i="2"/>
  <c r="B31" i="2"/>
  <c r="B17" i="2"/>
  <c r="B35" i="2"/>
  <c r="B19" i="2"/>
  <c r="B21" i="2"/>
  <c r="B15" i="2"/>
  <c r="B18" i="2"/>
  <c r="B25" i="2"/>
  <c r="B9" i="2"/>
  <c r="B20" i="2"/>
</calcChain>
</file>

<file path=xl/sharedStrings.xml><?xml version="1.0" encoding="utf-8"?>
<sst xmlns="http://schemas.openxmlformats.org/spreadsheetml/2006/main" count="36" uniqueCount="27">
  <si>
    <t>Datum</t>
  </si>
  <si>
    <t>Feiertag</t>
  </si>
  <si>
    <t>Formel</t>
  </si>
  <si>
    <t>Bundesland</t>
  </si>
  <si>
    <t>Neujahrstag</t>
  </si>
  <si>
    <t>Alle</t>
  </si>
  <si>
    <t>Internationaler Frauentag</t>
  </si>
  <si>
    <t>Karfreitag</t>
  </si>
  <si>
    <t>Ostersonntag</t>
  </si>
  <si>
    <t>Ostermontag</t>
  </si>
  <si>
    <t>Tag der Arbeit</t>
  </si>
  <si>
    <t>Pfiingstsonntag</t>
  </si>
  <si>
    <t>Pfingstmontag</t>
  </si>
  <si>
    <t>Tag der d. Einheit</t>
  </si>
  <si>
    <t>1. Weihnachtsfeiertag</t>
  </si>
  <si>
    <t>2. Weihnachtsfeiertag</t>
  </si>
  <si>
    <t>BW, BY, SA</t>
  </si>
  <si>
    <t>BE, MP</t>
  </si>
  <si>
    <t>BB</t>
  </si>
  <si>
    <t>BW, BY, HE, NW, RP, SL, TH (teilweise)</t>
  </si>
  <si>
    <t>BY Stadt Augsburg</t>
  </si>
  <si>
    <t>BY(teilweise), SL</t>
  </si>
  <si>
    <t>Weltkindertag</t>
  </si>
  <si>
    <t>TH</t>
  </si>
  <si>
    <t>BR, BRE, HA, MP, NS, SC, SA,  SH, TH</t>
  </si>
  <si>
    <t>BW, BY, NR, RP, SA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</si>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</sst>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 dd/\ mmmm;;"/>
    <numFmt numFmtId="166" formatCode="mmmm"/>
    <numFmt numFmtId="167" formatCode="dd\ ddd"/>
  </numFmts>
  <fonts count="4" x14ac:knownFonts="1">
    <font>
      <sz val="10"/>
      <color theme="1"/>
      <name val="Aptos Narrow"/>
      <family val="2"/>
    </font>
    <font>
      <b/>
      <sz val="10"/>
      <color theme="1"/>
      <name val="Aptos Narrow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/>
    <xf numFmtId="0" fontId="3" fillId="0" borderId="2" xfId="0" applyFont="1" applyBorder="1" applyAlignment="1">
      <alignment horizontal="left"/>
    </xf>
    <xf numFmtId="166" fontId="0" fillId="0" borderId="0" xfId="0" applyNumberFormat="1"/>
    <xf numFmtId="167" fontId="0" fillId="0" borderId="0" xfId="0" applyNumberFormat="1" applyAlignment="1">
      <alignment horizontal="left"/>
    </xf>
  </cellXfs>
  <cellStyles count="1">
    <cellStyle name="Standard" xfId="0" builtinId="0"/>
  </cellStyles>
  <dxfs count="18"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dotted">
          <color indexed="64"/>
        </right>
        <top style="dotted">
          <color indexed="64"/>
        </top>
        <bottom style="dotted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condense val="0"/>
        <extend val="0"/>
        <color indexed="3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ddd\ dd/\ mmmm;;"/>
      <alignment horizontal="left" vertical="bottom" textRotation="0" wrapText="0" indent="0" justifyLastLine="0" shrinkToFit="0" readingOrder="0"/>
      <border diagonalUp="0" diagonalDown="0">
        <left/>
        <right/>
        <top style="dotted">
          <color indexed="64"/>
        </top>
        <bottom style="dotted">
          <color indexed="64"/>
        </bottom>
        <vertical/>
        <horizontal/>
      </border>
      <protection locked="0" hidden="0"/>
    </dxf>
    <dxf>
      <border outline="0">
        <left style="dotted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BA4A95-A1E2-4FEC-9687-9F821E25826C}" name="tbl_Feiertage" displayName="tbl_Feiertage" ref="A3:D23" totalsRowShown="0" tableBorderDxfId="17">
  <tableColumns count="4">
    <tableColumn id="1" xr3:uid="{3145644D-3DCB-4EAD-8E12-EEE4AC38CF36}" name="Datum" dataDxfId="16"/>
    <tableColumn id="2" xr3:uid="{3DA89FBE-08BC-4461-8F57-816F6011CF9A}" name="Feiertag" dataDxfId="15"/>
    <tableColumn id="4" xr3:uid="{C74D2F1C-C5BB-4CD3-A8E1-108DA8F90DD9}" name="Bundesland" dataDxfId="13"/>
    <tableColumn id="3" xr3:uid="{553C01F7-D96A-4D80-8162-991FE16B3BA5}" name="Formel" dataDxfId="12">
      <calculatedColumnFormula>_xlfn.FORMULATEXT(A4)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05C1-6CA4-4F52-9DC4-6CA0E40A3D32}">
  <dimension ref="A1:D23"/>
  <sheetViews>
    <sheetView tabSelected="1" zoomScale="130" zoomScaleNormal="130" workbookViewId="0">
      <selection activeCell="A6" sqref="A6"/>
    </sheetView>
  </sheetViews>
  <sheetFormatPr baseColWidth="10" defaultRowHeight="13.5" x14ac:dyDescent="0.25"/>
  <cols>
    <col min="1" max="1" width="19.85546875" customWidth="1"/>
    <col min="2" max="2" width="25.28515625" customWidth="1"/>
    <col min="3" max="3" width="34.5703125" customWidth="1"/>
    <col min="4" max="4" width="68" customWidth="1"/>
    <col min="5" max="5" width="5.42578125" customWidth="1"/>
  </cols>
  <sheetData>
    <row r="1" spans="1:4" x14ac:dyDescent="0.25">
      <c r="A1" s="4">
        <f ca="1">YEAR(TODAY())</f>
        <v>2025</v>
      </c>
    </row>
    <row r="3" spans="1:4" x14ac:dyDescent="0.25">
      <c r="A3" s="1" t="s">
        <v>0</v>
      </c>
      <c r="B3" s="2" t="s">
        <v>1</v>
      </c>
      <c r="C3" s="3" t="s">
        <v>3</v>
      </c>
      <c r="D3" s="2" t="s">
        <v>2</v>
      </c>
    </row>
    <row r="4" spans="1:4" x14ac:dyDescent="0.25">
      <c r="A4" s="1">
        <f ca="1">DATE(JahrAktuell,1,1)</f>
        <v>45658</v>
      </c>
      <c r="B4" s="2" t="s">
        <v>4</v>
      </c>
      <c r="C4" s="3" t="s">
        <v>5</v>
      </c>
      <c r="D4" s="5" t="str">
        <f ca="1">_xlfn.FORMULATEXT(A4)</f>
        <v>=DATUM(JahrAktuell;1;1)</v>
      </c>
    </row>
    <row r="5" spans="1:4" x14ac:dyDescent="0.25">
      <c r="A5" s="1">
        <f ca="1">DATE(JahrAktuell,1,6)</f>
        <v>45663</v>
      </c>
      <c r="B5" s="2" t="str">
        <f ca="1">IF(A5,"Hl. Drei Könige","")</f>
        <v>Hl. Drei Könige</v>
      </c>
      <c r="C5" s="3" t="s">
        <v>16</v>
      </c>
      <c r="D5" s="5" t="str">
        <f ca="1">_xlfn.FORMULATEXT(A5)</f>
        <v>=DATUM(JahrAktuell;1;6)</v>
      </c>
    </row>
    <row r="6" spans="1:4" x14ac:dyDescent="0.25">
      <c r="A6" s="1">
        <f ca="1">DATE(JahrAktuell,3,8)</f>
        <v>45724</v>
      </c>
      <c r="B6" s="2" t="s">
        <v>6</v>
      </c>
      <c r="C6" s="3" t="s">
        <v>17</v>
      </c>
      <c r="D6" s="5" t="str">
        <f ca="1">_xlfn.FORMULATEXT(A6)</f>
        <v>=DATUM(JahrAktuell;3;8)</v>
      </c>
    </row>
    <row r="7" spans="1:4" x14ac:dyDescent="0.25">
      <c r="A7" s="1">
        <f ca="1">A8-2</f>
        <v>45765</v>
      </c>
      <c r="B7" s="2" t="s">
        <v>7</v>
      </c>
      <c r="C7" s="3" t="s">
        <v>5</v>
      </c>
      <c r="D7" s="5" t="str">
        <f ca="1">_xlfn.FORMULATEXT(A7)</f>
        <v>=A8-2</v>
      </c>
    </row>
    <row r="8" spans="1:4" x14ac:dyDescent="0.25">
      <c r="A8" s="1">
        <f ca="1">ROUND((DAY(MINUTE(JahrAktuell/38)/2+55)&amp;".4."&amp;JahrAktuell)/7,)*7-6</f>
        <v>45767</v>
      </c>
      <c r="B8" s="2" t="s">
        <v>8</v>
      </c>
      <c r="C8" s="3" t="s">
        <v>18</v>
      </c>
      <c r="D8" s="5" t="str">
        <f ca="1">_xlfn.FORMULATEXT(A8)</f>
        <v>=RUNDEN((TAG(MINUTE(JahrAktuell/38)/2+55)&amp;".4."&amp;JahrAktuell)/7;)*7-6</v>
      </c>
    </row>
    <row r="9" spans="1:4" x14ac:dyDescent="0.25">
      <c r="A9" s="1">
        <f ca="1">A8+1</f>
        <v>45768</v>
      </c>
      <c r="B9" s="2" t="s">
        <v>9</v>
      </c>
      <c r="C9" s="3" t="s">
        <v>5</v>
      </c>
      <c r="D9" s="5" t="str">
        <f ca="1">_xlfn.FORMULATEXT(A9)</f>
        <v>=A8+1</v>
      </c>
    </row>
    <row r="10" spans="1:4" x14ac:dyDescent="0.25">
      <c r="A10" s="1">
        <f ca="1">DATE(JahrAktuell,5,1)</f>
        <v>45778</v>
      </c>
      <c r="B10" s="2" t="s">
        <v>10</v>
      </c>
      <c r="C10" s="3" t="s">
        <v>5</v>
      </c>
      <c r="D10" s="5" t="str">
        <f ca="1">_xlfn.FORMULATEXT(A10)</f>
        <v>=DATUM(JahrAktuell;5;1)</v>
      </c>
    </row>
    <row r="11" spans="1:4" x14ac:dyDescent="0.25">
      <c r="A11" s="1">
        <f ca="1">A8+38</f>
        <v>45805</v>
      </c>
      <c r="B11" s="2" t="str">
        <f ca="1">IF(A11,"Christi Himmelfahrt","")</f>
        <v>Christi Himmelfahrt</v>
      </c>
      <c r="C11" s="3" t="s">
        <v>5</v>
      </c>
      <c r="D11" s="5" t="str">
        <f ca="1">_xlfn.FORMULATEXT(A11)</f>
        <v>=A8+38</v>
      </c>
    </row>
    <row r="12" spans="1:4" x14ac:dyDescent="0.25">
      <c r="A12" s="1">
        <f ca="1">A8+49</f>
        <v>45816</v>
      </c>
      <c r="B12" s="2" t="s">
        <v>11</v>
      </c>
      <c r="C12" s="3" t="s">
        <v>18</v>
      </c>
      <c r="D12" s="5" t="str">
        <f ca="1">_xlfn.FORMULATEXT(A12)</f>
        <v>=A8+49</v>
      </c>
    </row>
    <row r="13" spans="1:4" x14ac:dyDescent="0.25">
      <c r="A13" s="1">
        <f ca="1">A8+50</f>
        <v>45817</v>
      </c>
      <c r="B13" s="2" t="s">
        <v>12</v>
      </c>
      <c r="C13" s="3" t="s">
        <v>5</v>
      </c>
      <c r="D13" s="5" t="str">
        <f ca="1">_xlfn.FORMULATEXT(A13)</f>
        <v>=A8+50</v>
      </c>
    </row>
    <row r="14" spans="1:4" x14ac:dyDescent="0.25">
      <c r="A14" s="1">
        <f ca="1">A8+59</f>
        <v>45826</v>
      </c>
      <c r="B14" s="2" t="str">
        <f ca="1">IF(A14,"Fronleichnam","")</f>
        <v>Fronleichnam</v>
      </c>
      <c r="C14" s="3" t="s">
        <v>19</v>
      </c>
      <c r="D14" s="5" t="str">
        <f ca="1">_xlfn.FORMULATEXT(A14)</f>
        <v>=A8+59</v>
      </c>
    </row>
    <row r="15" spans="1:4" x14ac:dyDescent="0.25">
      <c r="A15" s="1">
        <f ca="1">DATE(JahrAktuell,8,8)</f>
        <v>45877</v>
      </c>
      <c r="B15" s="2" t="str">
        <f ca="1">IF(A15,"Augsburger Friedensfest","")</f>
        <v>Augsburger Friedensfest</v>
      </c>
      <c r="C15" s="3" t="s">
        <v>20</v>
      </c>
      <c r="D15" s="5" t="str">
        <f ca="1">_xlfn.FORMULATEXT(A15)</f>
        <v>=DATUM(JahrAktuell;8;8)</v>
      </c>
    </row>
    <row r="16" spans="1:4" x14ac:dyDescent="0.25">
      <c r="A16" s="1">
        <f ca="1">DATE(JahrAktuell,8,15)</f>
        <v>45884</v>
      </c>
      <c r="B16" s="2" t="str">
        <f ca="1">IF(A16,"Mariä Himmelfahrt","")</f>
        <v>Mariä Himmelfahrt</v>
      </c>
      <c r="C16" s="3" t="s">
        <v>21</v>
      </c>
      <c r="D16" s="5" t="str">
        <f ca="1">_xlfn.FORMULATEXT(A16)</f>
        <v>=DATUM(JahrAktuell;8;15)</v>
      </c>
    </row>
    <row r="17" spans="1:4" x14ac:dyDescent="0.25">
      <c r="A17" s="1">
        <f ca="1">DATE(JahrAktuell,9,20)</f>
        <v>45920</v>
      </c>
      <c r="B17" s="2" t="s">
        <v>22</v>
      </c>
      <c r="C17" s="3" t="s">
        <v>23</v>
      </c>
      <c r="D17" s="5" t="str">
        <f ca="1">_xlfn.FORMULATEXT(A17)</f>
        <v>=DATUM(JahrAktuell;9;20)</v>
      </c>
    </row>
    <row r="18" spans="1:4" x14ac:dyDescent="0.25">
      <c r="A18" s="1">
        <f ca="1">DATE(JahrAktuell,10,3)</f>
        <v>45933</v>
      </c>
      <c r="B18" s="2" t="s">
        <v>13</v>
      </c>
      <c r="C18" s="3" t="s">
        <v>5</v>
      </c>
      <c r="D18" s="5" t="str">
        <f ca="1">_xlfn.FORMULATEXT(A18)</f>
        <v>=DATUM(JahrAktuell;10;3)</v>
      </c>
    </row>
    <row r="19" spans="1:4" x14ac:dyDescent="0.25">
      <c r="A19" s="1">
        <f ca="1">DATE(JahrAktuell,10,31)</f>
        <v>45961</v>
      </c>
      <c r="B19" s="2" t="str">
        <f ca="1">IF(A19,"Reformationstag","")</f>
        <v>Reformationstag</v>
      </c>
      <c r="C19" s="3" t="s">
        <v>24</v>
      </c>
      <c r="D19" s="5" t="str">
        <f ca="1">_xlfn.FORMULATEXT(A19)</f>
        <v>=DATUM(JahrAktuell;10;31)</v>
      </c>
    </row>
    <row r="20" spans="1:4" x14ac:dyDescent="0.25">
      <c r="A20" s="1">
        <f ca="1">DATE(JahrAktuell,11,1)</f>
        <v>45962</v>
      </c>
      <c r="B20" s="2" t="str">
        <f ca="1">IF(A20,"Allerheiligen","")</f>
        <v>Allerheiligen</v>
      </c>
      <c r="C20" s="3" t="s">
        <v>25</v>
      </c>
      <c r="D20" s="5" t="str">
        <f ca="1">_xlfn.FORMULATEXT(A20)</f>
        <v>=DATUM(JahrAktuell;11;1)</v>
      </c>
    </row>
    <row r="21" spans="1:4" x14ac:dyDescent="0.25">
      <c r="A21" s="1">
        <f ca="1">(DATE(JahrAktuell,12,25)-WEEKDAY("24.12." &amp; JahrAktuell)-32)</f>
        <v>45980</v>
      </c>
      <c r="B21" s="2" t="str">
        <f ca="1">IF(A21,"Buß- und Bettag","")</f>
        <v>Buß- und Bettag</v>
      </c>
      <c r="C21" s="3" t="s">
        <v>26</v>
      </c>
      <c r="D21" s="5" t="str">
        <f ca="1">_xlfn.FORMULATEXT(A21)</f>
        <v>=(DATUM(JahrAktuell;12;25)-WOCHENTAG("24.12." &amp; JahrAktuell)-32)</v>
      </c>
    </row>
    <row r="22" spans="1:4" x14ac:dyDescent="0.25">
      <c r="A22" s="1">
        <f ca="1">DATE(JahrAktuell,12,25)</f>
        <v>46016</v>
      </c>
      <c r="B22" s="2" t="s">
        <v>14</v>
      </c>
      <c r="C22" s="3" t="s">
        <v>5</v>
      </c>
      <c r="D22" s="5" t="str">
        <f ca="1">_xlfn.FORMULATEXT(A22)</f>
        <v>=DATUM(JahrAktuell;12;25)</v>
      </c>
    </row>
    <row r="23" spans="1:4" x14ac:dyDescent="0.25">
      <c r="A23" s="1">
        <f ca="1">DATE(JahrAktuell,12,26)</f>
        <v>46017</v>
      </c>
      <c r="B23" s="2" t="s">
        <v>15</v>
      </c>
      <c r="C23" s="3" t="s">
        <v>5</v>
      </c>
      <c r="D23" s="5" t="str">
        <f ca="1">_xlfn.FORMULATEXT(A23)</f>
        <v>=DATUM(JahrAktuell;12;26)</v>
      </c>
    </row>
  </sheetData>
  <conditionalFormatting sqref="A3:B23 D3:D23">
    <cfRule type="expression" dxfId="14" priority="1" stopIfTrue="1">
      <formula>MID(FTINDEX,ROW(),1)="0"</formula>
    </cfRule>
  </conditionalFormatting>
  <dataValidations count="1">
    <dataValidation allowBlank="1" showInputMessage="1" showErrorMessage="1" errorTitle="Achtung!" error="Diese Feiertage bitte nicht ändern. Tragen Sie weitere Feiertage oder freie Tage ab Zeile 18 ein." sqref="A4:B23" xr:uid="{A3764F86-184E-4CFB-AD2F-706DC3E653CA}"/>
  </dataValidations>
  <pageMargins left="0.7" right="0.7" top="0.78740157499999996" bottom="0.78740157499999996" header="0.3" footer="0.3"/>
  <ignoredErrors>
    <ignoredError sqref="A4:A9 A11:A14 A21 A17 A15:A16 A18:A20 A22:A23" unlockedFormula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BDC5-7602-435A-ACA6-EADF9941C498}">
  <dimension ref="A1:B35"/>
  <sheetViews>
    <sheetView zoomScale="115" zoomScaleNormal="115" workbookViewId="0">
      <selection activeCell="A5" sqref="A5"/>
    </sheetView>
  </sheetViews>
  <sheetFormatPr baseColWidth="10" defaultRowHeight="13.5" x14ac:dyDescent="0.25"/>
  <sheetData>
    <row r="1" spans="1:2" x14ac:dyDescent="0.25">
      <c r="A1">
        <f ca="1">JahrAktuell</f>
        <v>2025</v>
      </c>
    </row>
    <row r="2" spans="1:2" x14ac:dyDescent="0.25">
      <c r="A2" s="6">
        <f ca="1">DATE(JahrAktuell,1,1)</f>
        <v>45658</v>
      </c>
    </row>
    <row r="5" spans="1:2" x14ac:dyDescent="0.25">
      <c r="A5" s="7">
        <f ca="1">DATE(JahrAktuell,MONTH($A$2),ROW()-4)</f>
        <v>45658</v>
      </c>
      <c r="B5" t="str">
        <f ca="1">_xlfn.XLOOKUP(A5,tbl_Feiertage[Datum],tbl_Feiertage[Feiertag],"",0)</f>
        <v>Neujahrstag</v>
      </c>
    </row>
    <row r="6" spans="1:2" x14ac:dyDescent="0.25">
      <c r="A6" s="7">
        <f ca="1">DATE(JahrAktuell,MONTH($A$2),ROW()-4)</f>
        <v>45659</v>
      </c>
      <c r="B6" t="str">
        <f ca="1">_xlfn.XLOOKUP(A6,tbl_Feiertage[Datum],tbl_Feiertage[Feiertag],"",0)</f>
        <v/>
      </c>
    </row>
    <row r="7" spans="1:2" x14ac:dyDescent="0.25">
      <c r="A7" s="7">
        <f ca="1">DATE(JahrAktuell,MONTH($A$2),ROW()-4)</f>
        <v>45660</v>
      </c>
      <c r="B7" t="str">
        <f ca="1">_xlfn.XLOOKUP(A7,tbl_Feiertage[Datum],tbl_Feiertage[Feiertag],"",0)</f>
        <v/>
      </c>
    </row>
    <row r="8" spans="1:2" x14ac:dyDescent="0.25">
      <c r="A8" s="7">
        <f ca="1">DATE(JahrAktuell,MONTH($A$2),ROW()-4)</f>
        <v>45661</v>
      </c>
      <c r="B8" t="str">
        <f ca="1">_xlfn.XLOOKUP(A8,tbl_Feiertage[Datum],tbl_Feiertage[Feiertag],"",0)</f>
        <v/>
      </c>
    </row>
    <row r="9" spans="1:2" x14ac:dyDescent="0.25">
      <c r="A9" s="7">
        <f ca="1">DATE(JahrAktuell,MONTH($A$2),ROW()-4)</f>
        <v>45662</v>
      </c>
      <c r="B9" t="str">
        <f ca="1">_xlfn.XLOOKUP(A9,tbl_Feiertage[Datum],tbl_Feiertage[Feiertag],"",0)</f>
        <v/>
      </c>
    </row>
    <row r="10" spans="1:2" x14ac:dyDescent="0.25">
      <c r="A10" s="7">
        <f ca="1">DATE(JahrAktuell,MONTH($A$2),ROW()-4)</f>
        <v>45663</v>
      </c>
      <c r="B10" t="str">
        <f ca="1">_xlfn.XLOOKUP(A10,tbl_Feiertage[Datum],tbl_Feiertage[Feiertag],"",0)</f>
        <v>Hl. Drei Könige</v>
      </c>
    </row>
    <row r="11" spans="1:2" x14ac:dyDescent="0.25">
      <c r="A11" s="7">
        <f ca="1">DATE(JahrAktuell,MONTH($A$2),ROW()-4)</f>
        <v>45664</v>
      </c>
      <c r="B11" t="str">
        <f ca="1">_xlfn.XLOOKUP(A11,tbl_Feiertage[Datum],tbl_Feiertage[Feiertag],"",0)</f>
        <v/>
      </c>
    </row>
    <row r="12" spans="1:2" x14ac:dyDescent="0.25">
      <c r="A12" s="7">
        <f ca="1">DATE(JahrAktuell,MONTH($A$2),ROW()-4)</f>
        <v>45665</v>
      </c>
      <c r="B12" t="str">
        <f ca="1">_xlfn.XLOOKUP(A12,tbl_Feiertage[Datum],tbl_Feiertage[Feiertag],"",0)</f>
        <v/>
      </c>
    </row>
    <row r="13" spans="1:2" x14ac:dyDescent="0.25">
      <c r="A13" s="7">
        <f ca="1">DATE(JahrAktuell,MONTH($A$2),ROW()-4)</f>
        <v>45666</v>
      </c>
      <c r="B13" t="str">
        <f ca="1">_xlfn.XLOOKUP(A13,tbl_Feiertage[Datum],tbl_Feiertage[Feiertag],"",0)</f>
        <v/>
      </c>
    </row>
    <row r="14" spans="1:2" x14ac:dyDescent="0.25">
      <c r="A14" s="7">
        <f ca="1">DATE(JahrAktuell,MONTH($A$2),ROW()-4)</f>
        <v>45667</v>
      </c>
      <c r="B14" t="str">
        <f ca="1">_xlfn.XLOOKUP(A14,tbl_Feiertage[Datum],tbl_Feiertage[Feiertag],"",0)</f>
        <v/>
      </c>
    </row>
    <row r="15" spans="1:2" x14ac:dyDescent="0.25">
      <c r="A15" s="7">
        <f ca="1">DATE(JahrAktuell,MONTH($A$2),ROW()-4)</f>
        <v>45668</v>
      </c>
      <c r="B15" t="str">
        <f ca="1">_xlfn.XLOOKUP(A15,tbl_Feiertage[Datum],tbl_Feiertage[Feiertag],"",0)</f>
        <v/>
      </c>
    </row>
    <row r="16" spans="1:2" x14ac:dyDescent="0.25">
      <c r="A16" s="7">
        <f ca="1">DATE(JahrAktuell,MONTH($A$2),ROW()-4)</f>
        <v>45669</v>
      </c>
      <c r="B16" t="str">
        <f ca="1">_xlfn.XLOOKUP(A16,tbl_Feiertage[Datum],tbl_Feiertage[Feiertag],"",0)</f>
        <v/>
      </c>
    </row>
    <row r="17" spans="1:2" x14ac:dyDescent="0.25">
      <c r="A17" s="7">
        <f ca="1">DATE(JahrAktuell,MONTH($A$2),ROW()-4)</f>
        <v>45670</v>
      </c>
      <c r="B17" t="str">
        <f ca="1">_xlfn.XLOOKUP(A17,tbl_Feiertage[Datum],tbl_Feiertage[Feiertag],"",0)</f>
        <v/>
      </c>
    </row>
    <row r="18" spans="1:2" x14ac:dyDescent="0.25">
      <c r="A18" s="7">
        <f ca="1">DATE(JahrAktuell,MONTH($A$2),ROW()-4)</f>
        <v>45671</v>
      </c>
      <c r="B18" t="str">
        <f ca="1">_xlfn.XLOOKUP(A18,tbl_Feiertage[Datum],tbl_Feiertage[Feiertag],"",0)</f>
        <v/>
      </c>
    </row>
    <row r="19" spans="1:2" x14ac:dyDescent="0.25">
      <c r="A19" s="7">
        <f ca="1">DATE(JahrAktuell,MONTH($A$2),ROW()-4)</f>
        <v>45672</v>
      </c>
      <c r="B19" t="str">
        <f ca="1">_xlfn.XLOOKUP(A19,tbl_Feiertage[Datum],tbl_Feiertage[Feiertag],"",0)</f>
        <v/>
      </c>
    </row>
    <row r="20" spans="1:2" x14ac:dyDescent="0.25">
      <c r="A20" s="7">
        <f ca="1">DATE(JahrAktuell,MONTH($A$2),ROW()-4)</f>
        <v>45673</v>
      </c>
      <c r="B20" t="str">
        <f ca="1">_xlfn.XLOOKUP(A20,tbl_Feiertage[Datum],tbl_Feiertage[Feiertag],"",0)</f>
        <v/>
      </c>
    </row>
    <row r="21" spans="1:2" x14ac:dyDescent="0.25">
      <c r="A21" s="7">
        <f ca="1">DATE(JahrAktuell,MONTH($A$2),ROW()-4)</f>
        <v>45674</v>
      </c>
      <c r="B21" t="str">
        <f ca="1">_xlfn.XLOOKUP(A21,tbl_Feiertage[Datum],tbl_Feiertage[Feiertag],"",0)</f>
        <v/>
      </c>
    </row>
    <row r="22" spans="1:2" x14ac:dyDescent="0.25">
      <c r="A22" s="7">
        <f ca="1">DATE(JahrAktuell,MONTH($A$2),ROW()-4)</f>
        <v>45675</v>
      </c>
      <c r="B22" t="str">
        <f ca="1">_xlfn.XLOOKUP(A22,tbl_Feiertage[Datum],tbl_Feiertage[Feiertag],"",0)</f>
        <v/>
      </c>
    </row>
    <row r="23" spans="1:2" x14ac:dyDescent="0.25">
      <c r="A23" s="7">
        <f ca="1">DATE(JahrAktuell,MONTH($A$2),ROW()-4)</f>
        <v>45676</v>
      </c>
      <c r="B23" t="str">
        <f ca="1">_xlfn.XLOOKUP(A23,tbl_Feiertage[Datum],tbl_Feiertage[Feiertag],"",0)</f>
        <v/>
      </c>
    </row>
    <row r="24" spans="1:2" x14ac:dyDescent="0.25">
      <c r="A24" s="7">
        <f ca="1">DATE(JahrAktuell,MONTH($A$2),ROW()-4)</f>
        <v>45677</v>
      </c>
      <c r="B24" t="str">
        <f ca="1">_xlfn.XLOOKUP(A24,tbl_Feiertage[Datum],tbl_Feiertage[Feiertag],"",0)</f>
        <v/>
      </c>
    </row>
    <row r="25" spans="1:2" x14ac:dyDescent="0.25">
      <c r="A25" s="7">
        <f ca="1">DATE(JahrAktuell,MONTH($A$2),ROW()-4)</f>
        <v>45678</v>
      </c>
      <c r="B25" t="str">
        <f ca="1">_xlfn.XLOOKUP(A25,tbl_Feiertage[Datum],tbl_Feiertage[Feiertag],"",0)</f>
        <v/>
      </c>
    </row>
    <row r="26" spans="1:2" x14ac:dyDescent="0.25">
      <c r="A26" s="7">
        <f ca="1">DATE(JahrAktuell,MONTH($A$2),ROW()-4)</f>
        <v>45679</v>
      </c>
      <c r="B26" t="str">
        <f ca="1">_xlfn.XLOOKUP(A26,tbl_Feiertage[Datum],tbl_Feiertage[Feiertag],"",0)</f>
        <v/>
      </c>
    </row>
    <row r="27" spans="1:2" x14ac:dyDescent="0.25">
      <c r="A27" s="7">
        <f ca="1">DATE(JahrAktuell,MONTH($A$2),ROW()-4)</f>
        <v>45680</v>
      </c>
      <c r="B27" t="str">
        <f ca="1">_xlfn.XLOOKUP(A27,tbl_Feiertage[Datum],tbl_Feiertage[Feiertag],"",0)</f>
        <v/>
      </c>
    </row>
    <row r="28" spans="1:2" x14ac:dyDescent="0.25">
      <c r="A28" s="7">
        <f ca="1">DATE(JahrAktuell,MONTH($A$2),ROW()-4)</f>
        <v>45681</v>
      </c>
      <c r="B28" t="str">
        <f ca="1">_xlfn.XLOOKUP(A28,tbl_Feiertage[Datum],tbl_Feiertage[Feiertag],"",0)</f>
        <v/>
      </c>
    </row>
    <row r="29" spans="1:2" x14ac:dyDescent="0.25">
      <c r="A29" s="7">
        <f ca="1">DATE(JahrAktuell,MONTH($A$2),ROW()-4)</f>
        <v>45682</v>
      </c>
      <c r="B29" t="str">
        <f ca="1">_xlfn.XLOOKUP(A29,tbl_Feiertage[Datum],tbl_Feiertage[Feiertag],"",0)</f>
        <v/>
      </c>
    </row>
    <row r="30" spans="1:2" x14ac:dyDescent="0.25">
      <c r="A30" s="7">
        <f ca="1">DATE(JahrAktuell,MONTH($A$2),ROW()-4)</f>
        <v>45683</v>
      </c>
      <c r="B30" t="str">
        <f ca="1">_xlfn.XLOOKUP(A30,tbl_Feiertage[Datum],tbl_Feiertage[Feiertag],"",0)</f>
        <v/>
      </c>
    </row>
    <row r="31" spans="1:2" x14ac:dyDescent="0.25">
      <c r="A31" s="7">
        <f ca="1">DATE(JahrAktuell,MONTH($A$2),ROW()-4)</f>
        <v>45684</v>
      </c>
      <c r="B31" t="str">
        <f ca="1">_xlfn.XLOOKUP(A31,tbl_Feiertage[Datum],tbl_Feiertage[Feiertag],"",0)</f>
        <v/>
      </c>
    </row>
    <row r="32" spans="1:2" x14ac:dyDescent="0.25">
      <c r="A32" s="7">
        <f ca="1">DATE(JahrAktuell,MONTH($A$2),ROW()-4)</f>
        <v>45685</v>
      </c>
      <c r="B32" t="str">
        <f ca="1">_xlfn.XLOOKUP(A32,tbl_Feiertage[Datum],tbl_Feiertage[Feiertag],"",0)</f>
        <v/>
      </c>
    </row>
    <row r="33" spans="1:2" x14ac:dyDescent="0.25">
      <c r="A33" s="7">
        <f ca="1">DATE(JahrAktuell,MONTH($A$2),ROW()-4)</f>
        <v>45686</v>
      </c>
      <c r="B33" t="str">
        <f ca="1">_xlfn.XLOOKUP(A33,tbl_Feiertage[Datum],tbl_Feiertage[Feiertag],"",0)</f>
        <v/>
      </c>
    </row>
    <row r="34" spans="1:2" x14ac:dyDescent="0.25">
      <c r="A34" s="7">
        <f ca="1">DATE(JahrAktuell,MONTH($A$2),ROW()-4)</f>
        <v>45687</v>
      </c>
      <c r="B34" t="str">
        <f ca="1">_xlfn.XLOOKUP(A34,tbl_Feiertage[Datum],tbl_Feiertage[Feiertag],"",0)</f>
        <v/>
      </c>
    </row>
    <row r="35" spans="1:2" x14ac:dyDescent="0.25">
      <c r="A35" s="7">
        <f ca="1">DATE(JahrAktuell,MONTH($A$2),ROW()-4)</f>
        <v>45688</v>
      </c>
      <c r="B35" t="str">
        <f ca="1">_xlfn.XLOOKUP(A35,tbl_Feiertage[Datum],tbl_Feiertage[Feiertag],"",0)</f>
        <v/>
      </c>
    </row>
  </sheetData>
  <conditionalFormatting sqref="A5:B35">
    <cfRule type="expression" dxfId="5" priority="6">
      <formula>WEEKDAY($A5)=7</formula>
    </cfRule>
    <cfRule type="expression" dxfId="4" priority="5">
      <formula>WEEKDAY($A5)=1</formula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A1FC7B7-22FD-441E-91B5-FE7F43E2E322}">
            <xm:f>NOT(ISERROR(MATCH($A5,'Feiertage D'!$A$4:$A$23,0)))</xm:f>
            <x14:dxf>
              <fill>
                <patternFill>
                  <bgColor theme="9" tint="0.59996337778862885"/>
                </patternFill>
              </fill>
            </x14:dxf>
          </x14:cfRule>
          <xm:sqref>A5:B35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Feiertage D</vt:lpstr>
      <vt:lpstr>Terminkalender</vt:lpstr>
      <vt:lpstr>JahrAktuell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M. Schels</dc:creator>
  <cp:lastModifiedBy>Ignatz M. Schels</cp:lastModifiedBy>
  <dcterms:created xsi:type="dcterms:W3CDTF">2025-03-18T08:26:14Z</dcterms:created>
  <dcterms:modified xsi:type="dcterms:W3CDTF">2025-03-18T09:15:17Z</dcterms:modified>
</cp:coreProperties>
</file>