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schels\Documents\#MUT\XLKompendium_2025\Buchdaten\"/>
    </mc:Choice>
  </mc:AlternateContent>
  <xr:revisionPtr revIDLastSave="0" documentId="13_ncr:1_{C4CD2182-0DB7-4C42-84DD-D76ACE4E0410}" xr6:coauthVersionLast="47" xr6:coauthVersionMax="47" xr10:uidLastSave="{00000000-0000-0000-0000-000000000000}"/>
  <bookViews>
    <workbookView xWindow="-120" yWindow="-120" windowWidth="29040" windowHeight="15720" xr2:uid="{FEF4A9F0-ED64-4583-9AB8-433714850798}"/>
  </bookViews>
  <sheets>
    <sheet name="Feiertage D" sheetId="1" r:id="rId1"/>
  </sheets>
  <definedNames>
    <definedName name="JahrAktuell">'Feiertage D'!$A$1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  <c r="A17" i="1" s="1"/>
  <c r="D23" i="1"/>
  <c r="D22" i="1"/>
  <c r="D19" i="1"/>
  <c r="D14" i="1"/>
  <c r="D4" i="1"/>
  <c r="D13" i="1"/>
  <c r="D7" i="1"/>
  <c r="D17" i="1"/>
  <c r="D6" i="1"/>
  <c r="D18" i="1"/>
  <c r="D16" i="1"/>
  <c r="D8" i="1"/>
  <c r="D20" i="1"/>
  <c r="D21" i="1"/>
  <c r="D10" i="1"/>
  <c r="D15" i="1"/>
  <c r="D12" i="1"/>
  <c r="D5" i="1"/>
  <c r="D9" i="1"/>
  <c r="D11" i="1"/>
  <c r="A4" i="1" l="1"/>
  <c r="A16" i="1"/>
  <c r="B16" i="1" s="1"/>
  <c r="A20" i="1"/>
  <c r="B20" i="1" s="1"/>
  <c r="A22" i="1"/>
  <c r="A23" i="1"/>
  <c r="A8" i="1"/>
  <c r="A15" i="1"/>
  <c r="B15" i="1" s="1"/>
  <c r="A18" i="1"/>
  <c r="A21" i="1"/>
  <c r="B21" i="1" s="1"/>
  <c r="A5" i="1"/>
  <c r="B5" i="1" s="1"/>
  <c r="A19" i="1"/>
  <c r="B19" i="1" s="1"/>
  <c r="A6" i="1"/>
  <c r="A10" i="1"/>
  <c r="A11" i="1" l="1"/>
  <c r="B11" i="1" s="1"/>
  <c r="A7" i="1"/>
  <c r="A9" i="1"/>
  <c r="A12" i="1"/>
  <c r="A14" i="1"/>
  <c r="B14" i="1" s="1"/>
  <c r="A13" i="1"/>
</calcChain>
</file>

<file path=xl/sharedStrings.xml><?xml version="1.0" encoding="utf-8"?>
<sst xmlns="http://schemas.openxmlformats.org/spreadsheetml/2006/main" count="36" uniqueCount="27">
  <si>
    <t>Datum</t>
  </si>
  <si>
    <t>Feiertag</t>
  </si>
  <si>
    <t>Bundesland</t>
  </si>
  <si>
    <t>Formel</t>
  </si>
  <si>
    <t>Neujahrstag</t>
  </si>
  <si>
    <t>Alle</t>
  </si>
  <si>
    <t>BW, BY, SA</t>
  </si>
  <si>
    <t>Internationaler Frauentag</t>
  </si>
  <si>
    <t>BE, MP</t>
  </si>
  <si>
    <t>Karfreitag</t>
  </si>
  <si>
    <t>Ostersonntag</t>
  </si>
  <si>
    <t>BB</t>
  </si>
  <si>
    <t>Ostermontag</t>
  </si>
  <si>
    <t>Tag der Arbeit</t>
  </si>
  <si>
    <t>Pfiingstsonntag</t>
  </si>
  <si>
    <t>Pfingstmontag</t>
  </si>
  <si>
    <t>BW, BY, HE, NW, RP, SL, TH (teilweise)</t>
  </si>
  <si>
    <t>BY Stadt Augsburg</t>
  </si>
  <si>
    <t>BY(teilweise), SL</t>
  </si>
  <si>
    <t>Weltkindertag</t>
  </si>
  <si>
    <t>TH</t>
  </si>
  <si>
    <t>Tag der d. Einheit</t>
  </si>
  <si>
    <t>BR, BRE, HA, MP, NS, SC, SA,  SH, TH</t>
  </si>
  <si>
    <t>BW, BY, NR, RP, SA</t>
  </si>
  <si>
    <t>SC</t>
  </si>
  <si>
    <t>1. Weihnachtsfeiertag</t>
  </si>
  <si>
    <t>2. Weihnachtsfeiertag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</si>
</sst>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\ dd/\ mmmm;;"/>
  </numFmts>
  <fonts count="4" x14ac:knownFonts="1">
    <font>
      <sz val="10"/>
      <color theme="1"/>
      <name val="Aptos Narrow"/>
      <family val="2"/>
    </font>
    <font>
      <b/>
      <sz val="10"/>
      <color theme="1"/>
      <name val="Aptos Narrow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2" fillId="0" borderId="1" xfId="0" applyNumberFormat="1" applyFont="1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3" fillId="0" borderId="2" xfId="0" applyFont="1" applyBorder="1" applyAlignment="1">
      <alignment horizontal="left"/>
    </xf>
  </cellXfs>
  <cellStyles count="1">
    <cellStyle name="Standard" xfId="0" builtinId="0"/>
  </cellStyles>
  <dxfs count="6">
    <dxf>
      <font>
        <condense val="0"/>
        <extend val="0"/>
        <color indexed="31"/>
      </font>
    </dxf>
    <dxf>
      <font>
        <b/>
        <i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 style="dotted">
          <color indexed="64"/>
        </right>
        <top style="dotted">
          <color indexed="64"/>
        </top>
        <bottom style="dotted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ddd\ dd/\ mmmm;;"/>
      <alignment horizontal="left" vertical="bottom" textRotation="0" wrapText="0" indent="0" justifyLastLine="0" shrinkToFit="0" readingOrder="0"/>
      <border diagonalUp="0" diagonalDown="0">
        <left/>
        <right/>
        <top style="dotted">
          <color indexed="64"/>
        </top>
        <bottom style="dotted">
          <color indexed="64"/>
        </bottom>
        <vertical/>
        <horizontal/>
      </border>
      <protection locked="0" hidden="0"/>
    </dxf>
    <dxf>
      <border outline="0">
        <left style="dotted">
          <color indexed="64"/>
        </lef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CA68AC-C3AB-425D-9978-9E9DCCFA2D18}" name="tbl_Feiertage" displayName="tbl_Feiertage" ref="A3:D23" totalsRowShown="0" tableBorderDxfId="5">
  <tableColumns count="4">
    <tableColumn id="1" xr3:uid="{178966B1-2B81-4278-B142-904B55B73286}" name="Datum" dataDxfId="4"/>
    <tableColumn id="2" xr3:uid="{04DD6133-D667-4EFA-86C3-E3DBB873D53C}" name="Feiertag" dataDxfId="3"/>
    <tableColumn id="4" xr3:uid="{AEF5B54C-D955-443B-A0F5-D75F86AF81F4}" name="Bundesland" dataDxfId="2"/>
    <tableColumn id="3" xr3:uid="{8A515FD0-1A9B-4B47-9103-A4469F08E424}" name="Formel" dataDxfId="1">
      <calculatedColumnFormula>_xlfn.FORMULATEXT(A4)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10820-E06B-4308-8D7B-7D06AB963BF8}">
  <dimension ref="A1:D23"/>
  <sheetViews>
    <sheetView tabSelected="1" zoomScale="130" zoomScaleNormal="130" workbookViewId="0">
      <selection activeCell="C19" sqref="C19"/>
    </sheetView>
  </sheetViews>
  <sheetFormatPr baseColWidth="10" defaultRowHeight="13.5" x14ac:dyDescent="0.25"/>
  <cols>
    <col min="1" max="1" width="19.85546875" customWidth="1"/>
    <col min="2" max="2" width="25.28515625" customWidth="1"/>
    <col min="3" max="3" width="34.5703125" customWidth="1"/>
    <col min="4" max="4" width="68" customWidth="1"/>
    <col min="5" max="5" width="5.42578125" customWidth="1"/>
  </cols>
  <sheetData>
    <row r="1" spans="1:4" x14ac:dyDescent="0.25">
      <c r="A1" s="1">
        <f ca="1">YEAR(TODAY())</f>
        <v>2025</v>
      </c>
    </row>
    <row r="3" spans="1:4" x14ac:dyDescent="0.25">
      <c r="A3" s="2" t="s">
        <v>0</v>
      </c>
      <c r="B3" s="3" t="s">
        <v>1</v>
      </c>
      <c r="C3" s="4" t="s">
        <v>2</v>
      </c>
      <c r="D3" s="3" t="s">
        <v>3</v>
      </c>
    </row>
    <row r="4" spans="1:4" x14ac:dyDescent="0.25">
      <c r="A4" s="2">
        <f ca="1">DATE(JahrAktuell,1,1)</f>
        <v>45658</v>
      </c>
      <c r="B4" s="3" t="s">
        <v>4</v>
      </c>
      <c r="C4" s="4" t="s">
        <v>5</v>
      </c>
      <c r="D4" s="5" t="str">
        <f t="shared" ref="D4:D23" ca="1" si="0">_xlfn.FORMULATEXT(A4)</f>
        <v>=DATUM(JahrAktuell;1;1)</v>
      </c>
    </row>
    <row r="5" spans="1:4" x14ac:dyDescent="0.25">
      <c r="A5" s="2">
        <f ca="1">DATE(JahrAktuell,1,6)</f>
        <v>45663</v>
      </c>
      <c r="B5" s="3" t="str">
        <f ca="1">IF(A5,"Hl. Drei Könige","")</f>
        <v>Hl. Drei Könige</v>
      </c>
      <c r="C5" s="4" t="s">
        <v>6</v>
      </c>
      <c r="D5" s="5" t="str">
        <f t="shared" ca="1" si="0"/>
        <v>=DATUM(JahrAktuell;1;6)</v>
      </c>
    </row>
    <row r="6" spans="1:4" x14ac:dyDescent="0.25">
      <c r="A6" s="2">
        <f ca="1">DATE(JahrAktuell,3,8)</f>
        <v>45724</v>
      </c>
      <c r="B6" s="3" t="s">
        <v>7</v>
      </c>
      <c r="C6" s="4" t="s">
        <v>8</v>
      </c>
      <c r="D6" s="5" t="str">
        <f t="shared" ca="1" si="0"/>
        <v>=DATUM(JahrAktuell;3;8)</v>
      </c>
    </row>
    <row r="7" spans="1:4" x14ac:dyDescent="0.25">
      <c r="A7" s="2">
        <f ca="1">A8-2</f>
        <v>45765</v>
      </c>
      <c r="B7" s="3" t="s">
        <v>9</v>
      </c>
      <c r="C7" s="4" t="s">
        <v>5</v>
      </c>
      <c r="D7" s="5" t="str">
        <f t="shared" ca="1" si="0"/>
        <v>=A8-2</v>
      </c>
    </row>
    <row r="8" spans="1:4" x14ac:dyDescent="0.25">
      <c r="A8" s="2">
        <f ca="1">ROUND((DAY(MINUTE(JahrAktuell/38)/2+55)&amp;".4."&amp;JahrAktuell)/7,)*7-6</f>
        <v>45767</v>
      </c>
      <c r="B8" s="3" t="s">
        <v>10</v>
      </c>
      <c r="C8" s="4" t="s">
        <v>11</v>
      </c>
      <c r="D8" s="5" t="str">
        <f t="shared" ca="1" si="0"/>
        <v>=RUNDEN((TAG(MINUTE(JahrAktuell/38)/2+55)&amp;".4."&amp;JahrAktuell)/7;)*7-6</v>
      </c>
    </row>
    <row r="9" spans="1:4" x14ac:dyDescent="0.25">
      <c r="A9" s="2">
        <f ca="1">A8+1</f>
        <v>45768</v>
      </c>
      <c r="B9" s="3" t="s">
        <v>12</v>
      </c>
      <c r="C9" s="4" t="s">
        <v>5</v>
      </c>
      <c r="D9" s="5" t="str">
        <f t="shared" ca="1" si="0"/>
        <v>=A8+1</v>
      </c>
    </row>
    <row r="10" spans="1:4" x14ac:dyDescent="0.25">
      <c r="A10" s="2">
        <f ca="1">DATE(JahrAktuell,5,1)</f>
        <v>45778</v>
      </c>
      <c r="B10" s="3" t="s">
        <v>13</v>
      </c>
      <c r="C10" s="4" t="s">
        <v>5</v>
      </c>
      <c r="D10" s="5" t="str">
        <f t="shared" ca="1" si="0"/>
        <v>=DATUM(JahrAktuell;5;1)</v>
      </c>
    </row>
    <row r="11" spans="1:4" x14ac:dyDescent="0.25">
      <c r="A11" s="2">
        <f ca="1">A8+38</f>
        <v>45805</v>
      </c>
      <c r="B11" s="3" t="str">
        <f ca="1">IF(A11,"Christi Himmelfahrt","")</f>
        <v>Christi Himmelfahrt</v>
      </c>
      <c r="C11" s="4" t="s">
        <v>5</v>
      </c>
      <c r="D11" s="5" t="str">
        <f t="shared" ca="1" si="0"/>
        <v>=A8+38</v>
      </c>
    </row>
    <row r="12" spans="1:4" x14ac:dyDescent="0.25">
      <c r="A12" s="2">
        <f ca="1">A8+49</f>
        <v>45816</v>
      </c>
      <c r="B12" s="3" t="s">
        <v>14</v>
      </c>
      <c r="C12" s="4" t="s">
        <v>11</v>
      </c>
      <c r="D12" s="5" t="str">
        <f t="shared" ca="1" si="0"/>
        <v>=A8+49</v>
      </c>
    </row>
    <row r="13" spans="1:4" x14ac:dyDescent="0.25">
      <c r="A13" s="2">
        <f ca="1">A8+50</f>
        <v>45817</v>
      </c>
      <c r="B13" s="3" t="s">
        <v>15</v>
      </c>
      <c r="C13" s="4" t="s">
        <v>5</v>
      </c>
      <c r="D13" s="5" t="str">
        <f t="shared" ca="1" si="0"/>
        <v>=A8+50</v>
      </c>
    </row>
    <row r="14" spans="1:4" x14ac:dyDescent="0.25">
      <c r="A14" s="2">
        <f ca="1">A8+59</f>
        <v>45826</v>
      </c>
      <c r="B14" s="3" t="str">
        <f ca="1">IF(A14,"Fronleichnam","")</f>
        <v>Fronleichnam</v>
      </c>
      <c r="C14" s="4" t="s">
        <v>16</v>
      </c>
      <c r="D14" s="5" t="str">
        <f t="shared" ca="1" si="0"/>
        <v>=A8+59</v>
      </c>
    </row>
    <row r="15" spans="1:4" x14ac:dyDescent="0.25">
      <c r="A15" s="2">
        <f ca="1">DATE(JahrAktuell,8,8)</f>
        <v>45877</v>
      </c>
      <c r="B15" s="3" t="str">
        <f ca="1">IF(A15,"Augsburger Friedensfest","")</f>
        <v>Augsburger Friedensfest</v>
      </c>
      <c r="C15" s="4" t="s">
        <v>17</v>
      </c>
      <c r="D15" s="5" t="str">
        <f t="shared" ca="1" si="0"/>
        <v>=DATUM(JahrAktuell;8;8)</v>
      </c>
    </row>
    <row r="16" spans="1:4" x14ac:dyDescent="0.25">
      <c r="A16" s="2">
        <f ca="1">DATE(JahrAktuell,8,15)</f>
        <v>45884</v>
      </c>
      <c r="B16" s="3" t="str">
        <f ca="1">IF(A16,"Mariä Himmelfahrt","")</f>
        <v>Mariä Himmelfahrt</v>
      </c>
      <c r="C16" s="4" t="s">
        <v>18</v>
      </c>
      <c r="D16" s="5" t="str">
        <f t="shared" ca="1" si="0"/>
        <v>=DATUM(JahrAktuell;8;15)</v>
      </c>
    </row>
    <row r="17" spans="1:4" x14ac:dyDescent="0.25">
      <c r="A17" s="2">
        <f ca="1">DATE(JahrAktuell,9,20)</f>
        <v>45920</v>
      </c>
      <c r="B17" s="3" t="s">
        <v>19</v>
      </c>
      <c r="C17" s="4" t="s">
        <v>20</v>
      </c>
      <c r="D17" s="5" t="str">
        <f t="shared" ca="1" si="0"/>
        <v>=DATUM(JahrAktuell;9;20)</v>
      </c>
    </row>
    <row r="18" spans="1:4" x14ac:dyDescent="0.25">
      <c r="A18" s="2">
        <f ca="1">DATE(JahrAktuell,10,3)</f>
        <v>45933</v>
      </c>
      <c r="B18" s="3" t="s">
        <v>21</v>
      </c>
      <c r="C18" s="4" t="s">
        <v>5</v>
      </c>
      <c r="D18" s="5" t="str">
        <f t="shared" ca="1" si="0"/>
        <v>=DATUM(JahrAktuell;10;3)</v>
      </c>
    </row>
    <row r="19" spans="1:4" x14ac:dyDescent="0.25">
      <c r="A19" s="2">
        <f ca="1">DATE(JahrAktuell,10,31)</f>
        <v>45961</v>
      </c>
      <c r="B19" s="3" t="str">
        <f ca="1">IF(A19,"Reformationstag","")</f>
        <v>Reformationstag</v>
      </c>
      <c r="C19" s="4" t="s">
        <v>22</v>
      </c>
      <c r="D19" s="5" t="str">
        <f t="shared" ca="1" si="0"/>
        <v>=DATUM(JahrAktuell;10;31)</v>
      </c>
    </row>
    <row r="20" spans="1:4" x14ac:dyDescent="0.25">
      <c r="A20" s="2">
        <f ca="1">DATE(JahrAktuell,11,1)</f>
        <v>45962</v>
      </c>
      <c r="B20" s="3" t="str">
        <f ca="1">IF(A20,"Allerheiligen","")</f>
        <v>Allerheiligen</v>
      </c>
      <c r="C20" s="4" t="s">
        <v>23</v>
      </c>
      <c r="D20" s="5" t="str">
        <f t="shared" ca="1" si="0"/>
        <v>=DATUM(JahrAktuell;11;1)</v>
      </c>
    </row>
    <row r="21" spans="1:4" x14ac:dyDescent="0.25">
      <c r="A21" s="2">
        <f ca="1">(DATE(JahrAktuell,12,25)-WEEKDAY("24.12." &amp; JahrAktuell)-32)</f>
        <v>45980</v>
      </c>
      <c r="B21" s="3" t="str">
        <f ca="1">IF(A21,"Buß- und Bettag","")</f>
        <v>Buß- und Bettag</v>
      </c>
      <c r="C21" s="4" t="s">
        <v>24</v>
      </c>
      <c r="D21" s="5" t="str">
        <f t="shared" ca="1" si="0"/>
        <v>=(DATUM(JahrAktuell;12;25)-WOCHENTAG("24.12." &amp; JahrAktuell)-32)</v>
      </c>
    </row>
    <row r="22" spans="1:4" x14ac:dyDescent="0.25">
      <c r="A22" s="2">
        <f ca="1">DATE(JahrAktuell,12,25)</f>
        <v>46016</v>
      </c>
      <c r="B22" s="3" t="s">
        <v>25</v>
      </c>
      <c r="C22" s="4" t="s">
        <v>5</v>
      </c>
      <c r="D22" s="5" t="str">
        <f t="shared" ca="1" si="0"/>
        <v>=DATUM(JahrAktuell;12;25)</v>
      </c>
    </row>
    <row r="23" spans="1:4" x14ac:dyDescent="0.25">
      <c r="A23" s="2">
        <f ca="1">DATE(JahrAktuell,12,26)</f>
        <v>46017</v>
      </c>
      <c r="B23" s="3" t="s">
        <v>26</v>
      </c>
      <c r="C23" s="4" t="s">
        <v>5</v>
      </c>
      <c r="D23" s="5" t="str">
        <f t="shared" ca="1" si="0"/>
        <v>=DATUM(JahrAktuell;12;26)</v>
      </c>
    </row>
  </sheetData>
  <conditionalFormatting sqref="A3:B23 D3:D23">
    <cfRule type="expression" dxfId="0" priority="1" stopIfTrue="1">
      <formula>MID(FTINDEX,ROW(),1)="0"</formula>
    </cfRule>
  </conditionalFormatting>
  <dataValidations count="1">
    <dataValidation allowBlank="1" showInputMessage="1" showErrorMessage="1" errorTitle="Achtung!" error="Diese Feiertage bitte nicht ändern. Tragen Sie weitere Feiertage oder freie Tage ab Zeile 18 ein." sqref="A4:B23" xr:uid="{BE43B3E0-0477-4B0D-82C6-688DF9BCC798}"/>
  </dataValidations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Feiertage D</vt:lpstr>
      <vt:lpstr>JahrAktuell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Ignatz M. Schels</dc:creator>
  <cp:lastModifiedBy>Ignatz M. Schels</cp:lastModifiedBy>
  <dcterms:created xsi:type="dcterms:W3CDTF">2025-03-18T09:14:40Z</dcterms:created>
  <dcterms:modified xsi:type="dcterms:W3CDTF">2025-12-03T09:38:36Z</dcterms:modified>
</cp:coreProperties>
</file>